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700" yWindow="180" windowWidth="12255" windowHeight="1185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граф'!$9:$9</definedName>
  </definedNames>
  <calcPr calcId="145621"/>
</workbook>
</file>

<file path=xl/calcChain.xml><?xml version="1.0" encoding="utf-8"?>
<calcChain xmlns="http://schemas.openxmlformats.org/spreadsheetml/2006/main">
  <c r="D70" i="1" l="1"/>
  <c r="D62" i="1" l="1"/>
  <c r="D46" i="1"/>
  <c r="D68" i="1" l="1"/>
  <c r="D17" i="1"/>
  <c r="D15" i="1"/>
  <c r="D14" i="1"/>
  <c r="D13" i="1"/>
  <c r="D11" i="1"/>
  <c r="D12" i="1" s="1"/>
  <c r="D59" i="1"/>
  <c r="D58" i="1"/>
  <c r="D56" i="1"/>
  <c r="D54" i="1"/>
  <c r="D55" i="1" s="1"/>
  <c r="D50" i="1"/>
  <c r="D40" i="1"/>
  <c r="D52" i="1" l="1"/>
  <c r="D51" i="1"/>
</calcChain>
</file>

<file path=xl/sharedStrings.xml><?xml version="1.0" encoding="utf-8"?>
<sst xmlns="http://schemas.openxmlformats.org/spreadsheetml/2006/main" count="156" uniqueCount="118">
  <si>
    <t>№ пп</t>
  </si>
  <si>
    <t>Наименование</t>
  </si>
  <si>
    <t>Ед. изм.</t>
  </si>
  <si>
    <t>Кол.</t>
  </si>
  <si>
    <t>УТВЕРЖДАЮ</t>
  </si>
  <si>
    <t>Примечание</t>
  </si>
  <si>
    <t xml:space="preserve">                           Раздел 1. Земляные работы</t>
  </si>
  <si>
    <t>1000 м3 грунта</t>
  </si>
  <si>
    <t>100 м3 грунта</t>
  </si>
  <si>
    <t>1 т груза</t>
  </si>
  <si>
    <t>Перевозка грузов автомобилями-самосвалами грузоподъемностью 10 т, работающих вне карьера, на расстояние: до 60 км I класс груза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</si>
  <si>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</si>
  <si>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</si>
  <si>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</si>
  <si>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Засыпка траншей и котлованов с перемещением грунта до 5 м бульдозерами мощностью: 59 кВт (80 л.с.), группа грунтов 1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</si>
  <si>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</si>
  <si>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</si>
  <si>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Монтажные работы</t>
  </si>
  <si>
    <t>м</t>
  </si>
  <si>
    <t>Установка полиэтиленовых фасонных частей: отводов, колен, патрубков, переходов</t>
  </si>
  <si>
    <t>10 фасонных частей</t>
  </si>
  <si>
    <t>шт</t>
  </si>
  <si>
    <t>100 м трубопровода</t>
  </si>
  <si>
    <t>Гидравлическое испытание трубопроводов систем отопления, водопровода и горячего водоснабжения диаметром: до 400 мм</t>
  </si>
  <si>
    <t>1 м3</t>
  </si>
  <si>
    <t>Бетон тяжелый, крупность заполнителя: 20 мм, класс В15 (М200)</t>
  </si>
  <si>
    <t xml:space="preserve">                           Раздел 3. Благоустройство</t>
  </si>
  <si>
    <t>Подготовка почвы для устройства партерного и обыкновенного газона с внесением растительной земли слоем 15 см: механизированным способом</t>
  </si>
  <si>
    <t>100 м2</t>
  </si>
  <si>
    <t>Посев газонов партерных, мавританских и обыкновенных вручную</t>
  </si>
  <si>
    <t>Дефектная ведомость</t>
  </si>
  <si>
    <t>Телевизионное инспекционное обследование трубопровода</t>
  </si>
  <si>
    <t>Устройство бетонной отмостки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</si>
  <si>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</si>
  <si>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</si>
  <si>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</si>
  <si>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</si>
  <si>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</si>
  <si>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</si>
  <si>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</si>
  <si>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</si>
  <si>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</si>
  <si>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</si>
  <si>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П.И. Жуланов</t>
  </si>
  <si>
    <t>_____________________    Е.Е. Тутак</t>
  </si>
  <si>
    <t>Укладка трубопроводов из полиэтиленовых труб диаметром: 225 мм</t>
  </si>
  <si>
    <t>Труба напорная из полиэтилена PE 100 питьевая: ПЭ100 SDR17, размером 225х13,4 мм (ГОСТ 18599-2001)</t>
  </si>
  <si>
    <t>Отвод полиэтиленовый 90 ПЭ100 SDR17, Д- 225мм</t>
  </si>
  <si>
    <t>Отвод полиэтиленовый 75 ПЭ100 SDR17, Д- 225мм</t>
  </si>
  <si>
    <t>Отвод полиэтиленовый 60 ПЭ100 SDR17, Д- 225мм</t>
  </si>
  <si>
    <t>Отвод полиэтиленовый 45 ПЭ100 SDR17, Д- 225мм</t>
  </si>
  <si>
    <t>Отвод полиэтиленовый 30 ПЭ100 SDR17, Д- 225мм</t>
  </si>
  <si>
    <t>Отвод полиэтиленовый 15 ПЭ100 SDR17, Д- 225мм</t>
  </si>
  <si>
    <t>Прочистка чугунных труб диаметром: 250 мм ершом (3 раза)</t>
  </si>
  <si>
    <t>Бестраншейная замена труб (без разрушение старой трубы с помощью пневмопробойника) полиэтиленовыми трубами с изменением диаметра: с dу 250 мм на dн 225 мм</t>
  </si>
  <si>
    <t>Демонтаж/монтаж отмостки КНС</t>
  </si>
  <si>
    <t>Щебень из природного камня для строительных работ марка: 800, фракция 20-40 мм</t>
  </si>
  <si>
    <t>100 м</t>
  </si>
  <si>
    <t xml:space="preserve">100 м </t>
  </si>
  <si>
    <t>Установка стальных и чугунных элементов</t>
  </si>
  <si>
    <t>Втулка под фланец ПЭ100 SDR17, Д-225мм</t>
  </si>
  <si>
    <t>Клапан AVK воздушный комбинированный PN10, DN50, арт. 701-050-7011</t>
  </si>
  <si>
    <t>Клиновая задвижка с невыдвижным шпинделем VAG KFS PN10, DN50</t>
  </si>
  <si>
    <t>Фланец 200-10-01-1-B-Ст20-IV по ГОСТ 33259-2015</t>
  </si>
  <si>
    <t>Втулка под фланец ПЭ100 SDR17, Д-63мм</t>
  </si>
  <si>
    <t>Тройник ред. Удлиненный 225х63х225, ПЭ100 SDR11</t>
  </si>
  <si>
    <t>Фланец 50-10-01-1-B-Ст20-IV по ГОСТ 33259-2015</t>
  </si>
  <si>
    <t>Устройство круглых сборных железобетонных канализационных колодцев диаметром: 2 м в сухих грунтах</t>
  </si>
  <si>
    <t xml:space="preserve">10 м3 </t>
  </si>
  <si>
    <t>шт.</t>
  </si>
  <si>
    <t>Люк тип "Л" с полимерной крышкой в соответствии с ТУ 4859-001-25501714-2005, ТУ 4859-001-44851302-2006</t>
  </si>
  <si>
    <t>Огрунтовка бетонных и оштукатуренных поверхностей: Полурен 01</t>
  </si>
  <si>
    <t xml:space="preserve">100 м2 </t>
  </si>
  <si>
    <t>Окраска огрунтованных бетонных и оштукатуренных поверхностей: Полурен 601</t>
  </si>
  <si>
    <t>Грунт Полурен 01</t>
  </si>
  <si>
    <t>кг</t>
  </si>
  <si>
    <t>Эмаль Полурен 601</t>
  </si>
  <si>
    <t>Устройство основания под фундаменты: щебеночного</t>
  </si>
  <si>
    <t>Устройство бетонной подготовки (В7,5)</t>
  </si>
  <si>
    <t xml:space="preserve">100 м3 </t>
  </si>
  <si>
    <t>Бетон тяжелый, класс: В7,5 (М100)</t>
  </si>
  <si>
    <t>Армирование подстилающих слоев и набетонок</t>
  </si>
  <si>
    <t>1 т</t>
  </si>
  <si>
    <t>Арматурные сетки сварные</t>
  </si>
  <si>
    <t>т</t>
  </si>
  <si>
    <t>Перевозка грузов автомобилями-самосвалами грузоподъемностью 10 т, работающих вне карьера, на расстояние: до 5 км I класс груза (во временный отвал)</t>
  </si>
  <si>
    <t>Демонтаж чугунной трубы Д250мм</t>
  </si>
  <si>
    <t>Погрузочные работы при автомобильных перевозках: металлолом на склад Фрезеровщиков, 50</t>
  </si>
  <si>
    <t>Погрузочные работы при автомобильных перевозках: грунта из отвала</t>
  </si>
  <si>
    <t>5</t>
  </si>
  <si>
    <t>Перевозка грузов автомобилями-самосвалами грузоподъемностью 10 т, работающих вне карьера, на расстояние: до 5 км I класс груза (из временного отвала)</t>
  </si>
  <si>
    <t>3</t>
  </si>
  <si>
    <t>4</t>
  </si>
  <si>
    <t>6</t>
  </si>
  <si>
    <t>23</t>
  </si>
  <si>
    <t>24</t>
  </si>
  <si>
    <t>Примечание: стесненность присутсвует</t>
  </si>
  <si>
    <t>1000 м2 покрытия</t>
  </si>
  <si>
    <t>25</t>
  </si>
  <si>
    <t>26</t>
  </si>
  <si>
    <t>27</t>
  </si>
  <si>
    <t>Устройство покрытий толщиной 15 см при укатке щебня с пределом прочности на сжатие свыше 98,1 МПа (1000 кгс/см2)</t>
  </si>
  <si>
    <t>Щебень из природного камня для строительных работ марка: 1000, фракция 20-40 мм</t>
  </si>
  <si>
    <t>Санация правой нитки напорного коллектора от КНС Портовая трубой ПНД 225</t>
  </si>
  <si>
    <t>Разработка грунта в траншеях экскаватором «обратная лопата» с ковшом вместимостью 0,4 м3, группа грунтов: 1 в автомобили-самосвалы</t>
  </si>
  <si>
    <t>Доработка грунта вручную в траншеях глубиной до 2 м без креплений с откосами, группа грунтов: 1</t>
  </si>
  <si>
    <t xml:space="preserve">                           Раздел 4. Вывоз мусора</t>
  </si>
  <si>
    <t>Вывоз мусора от разборки, проездов и въездов (Софроны) - 50 км</t>
  </si>
  <si>
    <t>Кольцо опорное КО-6 /бетон В15 (М200), объем 0,02 м3</t>
  </si>
  <si>
    <t>22/1</t>
  </si>
  <si>
    <t>Демонтаж стальных крышек люка</t>
  </si>
  <si>
    <t>Щебень из природного камня для строительных работ марка: 1000, фракция 10-20 мм</t>
  </si>
  <si>
    <t>1 км трубопр</t>
  </si>
  <si>
    <t>к сущ. трубе 1 шт</t>
  </si>
  <si>
    <t xml:space="preserve">Составил: </t>
  </si>
  <si>
    <t>Согласовано:</t>
  </si>
  <si>
    <t>Т.Ю. Гороховская</t>
  </si>
  <si>
    <t>1 м3 осн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</si>
</sst>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/>
    </xf>
    <xf numFmtId="0" fontId="6" fillId="0" borderId="1" xfId="1" applyNumberFormat="1" applyFont="1" applyFill="1" applyBorder="1" applyAlignment="1">
      <alignment horizontal="center" vertical="top"/>
    </xf>
    <xf numFmtId="164" fontId="6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top"/>
    </xf>
    <xf numFmtId="0" fontId="5" fillId="0" borderId="1" xfId="0" applyFont="1" applyFill="1" applyBorder="1"/>
    <xf numFmtId="0" fontId="6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6" fillId="0" borderId="2" xfId="1" applyNumberFormat="1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showGridLines="0" tabSelected="1" view="pageBreakPreview" topLeftCell="A67" zoomScaleNormal="100" zoomScaleSheetLayoutView="100" workbookViewId="0">
      <selection activeCell="E80" sqref="E80"/>
    </sheetView>
  </sheetViews>
  <sheetFormatPr defaultRowHeight="12.75" x14ac:dyDescent="0.2"/>
  <cols>
    <col min="1" max="1" width="6.42578125" style="8" customWidth="1"/>
    <col min="2" max="2" width="47.42578125" style="9" customWidth="1"/>
    <col min="3" max="3" width="11.28515625" style="10" customWidth="1"/>
    <col min="4" max="4" width="11.5703125" style="20" customWidth="1"/>
    <col min="5" max="5" width="21.570312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 t="s">
        <v>4</v>
      </c>
      <c r="B1" s="2"/>
      <c r="C1" s="3"/>
      <c r="D1" s="4"/>
      <c r="G1" s="7"/>
      <c r="H1" s="7"/>
    </row>
    <row r="2" spans="1:8" ht="4.5" customHeight="1" x14ac:dyDescent="0.2">
      <c r="A2" s="11"/>
      <c r="B2" s="12"/>
      <c r="C2" s="13"/>
      <c r="D2" s="5"/>
      <c r="G2" s="7"/>
      <c r="H2" s="7"/>
    </row>
    <row r="3" spans="1:8" ht="15" x14ac:dyDescent="0.2">
      <c r="A3" s="14" t="s">
        <v>44</v>
      </c>
      <c r="C3" s="21"/>
      <c r="D3" s="15"/>
      <c r="G3" s="7"/>
      <c r="H3" s="7"/>
    </row>
    <row r="4" spans="1:8" ht="5.25" customHeight="1" x14ac:dyDescent="0.2">
      <c r="A4" s="16"/>
      <c r="D4" s="5"/>
      <c r="G4" s="7"/>
      <c r="H4" s="7"/>
    </row>
    <row r="5" spans="1:8" ht="15" x14ac:dyDescent="0.2">
      <c r="A5" s="52" t="s">
        <v>30</v>
      </c>
      <c r="B5" s="53"/>
      <c r="C5" s="53"/>
      <c r="D5" s="53"/>
      <c r="E5" s="53"/>
      <c r="F5" s="7"/>
      <c r="G5" s="7"/>
      <c r="H5" s="7"/>
    </row>
    <row r="6" spans="1:8" ht="14.25" x14ac:dyDescent="0.2">
      <c r="A6" s="54" t="s">
        <v>103</v>
      </c>
      <c r="B6" s="53"/>
      <c r="C6" s="53"/>
      <c r="D6" s="53"/>
      <c r="E6" s="53"/>
      <c r="F6" s="7"/>
      <c r="G6" s="7"/>
      <c r="H6" s="7"/>
    </row>
    <row r="7" spans="1:8" x14ac:dyDescent="0.2">
      <c r="A7" s="17"/>
      <c r="B7" s="21"/>
      <c r="C7" s="22"/>
      <c r="D7" s="18"/>
      <c r="E7" s="19"/>
      <c r="F7" s="7"/>
      <c r="G7" s="7"/>
      <c r="H7" s="7"/>
    </row>
    <row r="8" spans="1:8" ht="24.75" customHeight="1" x14ac:dyDescent="0.2">
      <c r="A8" s="23" t="s">
        <v>0</v>
      </c>
      <c r="B8" s="24" t="s">
        <v>1</v>
      </c>
      <c r="C8" s="25" t="s">
        <v>2</v>
      </c>
      <c r="D8" s="26" t="s">
        <v>3</v>
      </c>
      <c r="E8" s="27" t="s">
        <v>5</v>
      </c>
    </row>
    <row r="9" spans="1:8" x14ac:dyDescent="0.2">
      <c r="A9" s="28">
        <v>1</v>
      </c>
      <c r="B9" s="29">
        <v>2</v>
      </c>
      <c r="C9" s="29">
        <v>3</v>
      </c>
      <c r="D9" s="29">
        <v>4</v>
      </c>
      <c r="E9" s="29">
        <v>5</v>
      </c>
    </row>
    <row r="10" spans="1:8" ht="12.75" customHeight="1" x14ac:dyDescent="0.2">
      <c r="A10" s="50" t="s">
        <v>6</v>
      </c>
      <c r="B10" s="51"/>
      <c r="C10" s="51"/>
      <c r="D10" s="51"/>
      <c r="E10" s="51"/>
    </row>
    <row r="11" spans="1:8" ht="36" x14ac:dyDescent="0.2">
      <c r="A11" s="39">
        <v>1</v>
      </c>
      <c r="B11" s="35" t="s">
        <v>104</v>
      </c>
      <c r="C11" s="36" t="s">
        <v>7</v>
      </c>
      <c r="D11" s="37">
        <f>0.001*3*5*2.5*20</f>
        <v>0.75</v>
      </c>
      <c r="E11" s="43"/>
    </row>
    <row r="12" spans="1:8" ht="24" x14ac:dyDescent="0.2">
      <c r="A12" s="39">
        <v>2</v>
      </c>
      <c r="B12" s="35" t="s">
        <v>105</v>
      </c>
      <c r="C12" s="36" t="s">
        <v>8</v>
      </c>
      <c r="D12" s="37">
        <f>0.12*D11</f>
        <v>0.09</v>
      </c>
      <c r="E12" s="43"/>
    </row>
    <row r="13" spans="1:8" ht="48" x14ac:dyDescent="0.2">
      <c r="A13" s="39" t="s">
        <v>91</v>
      </c>
      <c r="B13" s="35" t="s">
        <v>85</v>
      </c>
      <c r="C13" s="36" t="s">
        <v>9</v>
      </c>
      <c r="D13" s="37">
        <f>759*1.6</f>
        <v>1214.4000000000001</v>
      </c>
      <c r="E13" s="43"/>
    </row>
    <row r="14" spans="1:8" ht="24" x14ac:dyDescent="0.2">
      <c r="A14" s="55" t="s">
        <v>92</v>
      </c>
      <c r="B14" s="35" t="s">
        <v>11</v>
      </c>
      <c r="C14" s="36" t="s">
        <v>8</v>
      </c>
      <c r="D14" s="37">
        <f>0.01*15*20*0.1*3</f>
        <v>0.90000000000000013</v>
      </c>
      <c r="E14" s="43"/>
    </row>
    <row r="15" spans="1:8" x14ac:dyDescent="0.2">
      <c r="A15" s="57"/>
      <c r="B15" s="35" t="s">
        <v>12</v>
      </c>
      <c r="C15" s="36" t="s">
        <v>13</v>
      </c>
      <c r="D15" s="37">
        <f>30*1.18*3</f>
        <v>106.19999999999999</v>
      </c>
      <c r="E15" s="43"/>
    </row>
    <row r="16" spans="1:8" ht="24" x14ac:dyDescent="0.2">
      <c r="A16" s="39" t="s">
        <v>89</v>
      </c>
      <c r="B16" s="35" t="s">
        <v>88</v>
      </c>
      <c r="C16" s="36" t="s">
        <v>9</v>
      </c>
      <c r="D16" s="37">
        <v>1214.4000000000001</v>
      </c>
      <c r="E16" s="43"/>
    </row>
    <row r="17" spans="1:5" ht="48" x14ac:dyDescent="0.2">
      <c r="A17" s="39" t="s">
        <v>93</v>
      </c>
      <c r="B17" s="35" t="s">
        <v>90</v>
      </c>
      <c r="C17" s="36" t="s">
        <v>9</v>
      </c>
      <c r="D17" s="37">
        <f>759*1.6</f>
        <v>1214.4000000000001</v>
      </c>
      <c r="E17" s="43"/>
    </row>
    <row r="18" spans="1:5" ht="36" x14ac:dyDescent="0.2">
      <c r="A18" s="39" t="s">
        <v>33</v>
      </c>
      <c r="B18" s="35" t="s">
        <v>14</v>
      </c>
      <c r="C18" s="36" t="s">
        <v>7</v>
      </c>
      <c r="D18" s="37">
        <v>0.66900000000000004</v>
      </c>
      <c r="E18" s="43"/>
    </row>
    <row r="19" spans="1:5" ht="36" x14ac:dyDescent="0.2">
      <c r="A19" s="39" t="s">
        <v>34</v>
      </c>
      <c r="B19" s="35" t="s">
        <v>15</v>
      </c>
      <c r="C19" s="36" t="s">
        <v>16</v>
      </c>
      <c r="D19" s="37">
        <v>6.69</v>
      </c>
      <c r="E19" s="43"/>
    </row>
    <row r="20" spans="1:5" x14ac:dyDescent="0.2">
      <c r="A20" s="46" t="s">
        <v>17</v>
      </c>
      <c r="B20" s="47"/>
      <c r="C20" s="47"/>
      <c r="D20" s="47"/>
      <c r="E20" s="47"/>
    </row>
    <row r="21" spans="1:5" ht="24" x14ac:dyDescent="0.2">
      <c r="A21" s="55" t="s">
        <v>35</v>
      </c>
      <c r="B21" s="35" t="s">
        <v>45</v>
      </c>
      <c r="C21" s="36" t="s">
        <v>112</v>
      </c>
      <c r="D21" s="37">
        <v>0.1</v>
      </c>
      <c r="E21" s="43"/>
    </row>
    <row r="22" spans="1:5" ht="24" customHeight="1" x14ac:dyDescent="0.2">
      <c r="A22" s="57"/>
      <c r="B22" s="35" t="s">
        <v>46</v>
      </c>
      <c r="C22" s="36" t="s">
        <v>18</v>
      </c>
      <c r="D22" s="38">
        <v>102</v>
      </c>
      <c r="E22" s="43"/>
    </row>
    <row r="23" spans="1:5" ht="36" x14ac:dyDescent="0.2">
      <c r="A23" s="55" t="s">
        <v>36</v>
      </c>
      <c r="B23" s="35" t="s">
        <v>19</v>
      </c>
      <c r="C23" s="36" t="s">
        <v>20</v>
      </c>
      <c r="D23" s="37">
        <v>3.1</v>
      </c>
      <c r="E23" s="43"/>
    </row>
    <row r="24" spans="1:5" x14ac:dyDescent="0.2">
      <c r="A24" s="56"/>
      <c r="B24" s="35" t="s">
        <v>47</v>
      </c>
      <c r="C24" s="36" t="s">
        <v>21</v>
      </c>
      <c r="D24" s="38">
        <v>3</v>
      </c>
      <c r="E24" s="43"/>
    </row>
    <row r="25" spans="1:5" x14ac:dyDescent="0.2">
      <c r="A25" s="56"/>
      <c r="B25" s="35" t="s">
        <v>48</v>
      </c>
      <c r="C25" s="36" t="s">
        <v>21</v>
      </c>
      <c r="D25" s="38">
        <v>1</v>
      </c>
      <c r="E25" s="43"/>
    </row>
    <row r="26" spans="1:5" x14ac:dyDescent="0.2">
      <c r="A26" s="56"/>
      <c r="B26" s="35" t="s">
        <v>49</v>
      </c>
      <c r="C26" s="36" t="s">
        <v>21</v>
      </c>
      <c r="D26" s="38">
        <v>3</v>
      </c>
      <c r="E26" s="43"/>
    </row>
    <row r="27" spans="1:5" x14ac:dyDescent="0.2">
      <c r="A27" s="56"/>
      <c r="B27" s="35" t="s">
        <v>50</v>
      </c>
      <c r="C27" s="36" t="s">
        <v>21</v>
      </c>
      <c r="D27" s="38">
        <v>2</v>
      </c>
      <c r="E27" s="43"/>
    </row>
    <row r="28" spans="1:5" x14ac:dyDescent="0.2">
      <c r="A28" s="56"/>
      <c r="B28" s="35" t="s">
        <v>51</v>
      </c>
      <c r="C28" s="36" t="s">
        <v>21</v>
      </c>
      <c r="D28" s="38">
        <v>1</v>
      </c>
      <c r="E28" s="43"/>
    </row>
    <row r="29" spans="1:5" x14ac:dyDescent="0.2">
      <c r="A29" s="56"/>
      <c r="B29" s="35" t="s">
        <v>52</v>
      </c>
      <c r="C29" s="36" t="s">
        <v>21</v>
      </c>
      <c r="D29" s="38">
        <v>2</v>
      </c>
      <c r="E29" s="43"/>
    </row>
    <row r="30" spans="1:5" x14ac:dyDescent="0.2">
      <c r="A30" s="56"/>
      <c r="B30" s="35" t="s">
        <v>60</v>
      </c>
      <c r="C30" s="36" t="s">
        <v>21</v>
      </c>
      <c r="D30" s="38">
        <v>1</v>
      </c>
      <c r="E30" s="43"/>
    </row>
    <row r="31" spans="1:5" x14ac:dyDescent="0.2">
      <c r="A31" s="56"/>
      <c r="B31" s="35" t="s">
        <v>64</v>
      </c>
      <c r="C31" s="36" t="s">
        <v>21</v>
      </c>
      <c r="D31" s="38">
        <v>9</v>
      </c>
      <c r="E31" s="43"/>
    </row>
    <row r="32" spans="1:5" x14ac:dyDescent="0.2">
      <c r="A32" s="57"/>
      <c r="B32" s="35" t="s">
        <v>65</v>
      </c>
      <c r="C32" s="36" t="s">
        <v>21</v>
      </c>
      <c r="D32" s="38">
        <v>9</v>
      </c>
      <c r="E32" s="43"/>
    </row>
    <row r="33" spans="1:5" ht="24" x14ac:dyDescent="0.2">
      <c r="A33" s="39" t="s">
        <v>37</v>
      </c>
      <c r="B33" s="35" t="s">
        <v>53</v>
      </c>
      <c r="C33" s="36" t="s">
        <v>57</v>
      </c>
      <c r="D33" s="37">
        <v>23.14</v>
      </c>
      <c r="E33" s="43"/>
    </row>
    <row r="34" spans="1:5" ht="24" x14ac:dyDescent="0.2">
      <c r="A34" s="39" t="s">
        <v>38</v>
      </c>
      <c r="B34" s="35" t="s">
        <v>31</v>
      </c>
      <c r="C34" s="36" t="s">
        <v>58</v>
      </c>
      <c r="D34" s="37">
        <v>23.14</v>
      </c>
      <c r="E34" s="43"/>
    </row>
    <row r="35" spans="1:5" ht="48" x14ac:dyDescent="0.2">
      <c r="A35" s="55" t="s">
        <v>39</v>
      </c>
      <c r="B35" s="35" t="s">
        <v>54</v>
      </c>
      <c r="C35" s="36" t="s">
        <v>22</v>
      </c>
      <c r="D35" s="37">
        <v>23.14</v>
      </c>
      <c r="E35" s="43"/>
    </row>
    <row r="36" spans="1:5" ht="24.75" customHeight="1" x14ac:dyDescent="0.2">
      <c r="A36" s="57"/>
      <c r="B36" s="35" t="s">
        <v>46</v>
      </c>
      <c r="C36" s="36" t="s">
        <v>18</v>
      </c>
      <c r="D36" s="38">
        <v>2360</v>
      </c>
      <c r="E36" s="43"/>
    </row>
    <row r="37" spans="1:5" ht="36" x14ac:dyDescent="0.2">
      <c r="A37" s="39" t="s">
        <v>40</v>
      </c>
      <c r="B37" s="35" t="s">
        <v>23</v>
      </c>
      <c r="C37" s="36" t="s">
        <v>22</v>
      </c>
      <c r="D37" s="37">
        <v>24.14</v>
      </c>
      <c r="E37" s="43"/>
    </row>
    <row r="38" spans="1:5" x14ac:dyDescent="0.2">
      <c r="A38" s="55" t="s">
        <v>41</v>
      </c>
      <c r="B38" s="35" t="s">
        <v>55</v>
      </c>
      <c r="C38" s="36" t="s">
        <v>24</v>
      </c>
      <c r="D38" s="38">
        <v>0.2</v>
      </c>
      <c r="E38" s="43"/>
    </row>
    <row r="39" spans="1:5" ht="24" x14ac:dyDescent="0.2">
      <c r="A39" s="56"/>
      <c r="B39" s="35" t="s">
        <v>25</v>
      </c>
      <c r="C39" s="36" t="s">
        <v>13</v>
      </c>
      <c r="D39" s="38">
        <v>0.20399999999999999</v>
      </c>
      <c r="E39" s="43"/>
    </row>
    <row r="40" spans="1:5" ht="24" x14ac:dyDescent="0.2">
      <c r="A40" s="57"/>
      <c r="B40" s="30" t="s">
        <v>56</v>
      </c>
      <c r="C40" s="31" t="s">
        <v>13</v>
      </c>
      <c r="D40" s="38">
        <f>D39*1.3</f>
        <v>0.26519999999999999</v>
      </c>
      <c r="E40" s="43"/>
    </row>
    <row r="41" spans="1:5" x14ac:dyDescent="0.2">
      <c r="A41" s="55" t="s">
        <v>42</v>
      </c>
      <c r="B41" s="35" t="s">
        <v>59</v>
      </c>
      <c r="C41" s="36" t="s">
        <v>21</v>
      </c>
      <c r="D41" s="37"/>
      <c r="E41" s="43"/>
    </row>
    <row r="42" spans="1:5" ht="24" x14ac:dyDescent="0.2">
      <c r="A42" s="56"/>
      <c r="B42" s="30" t="s">
        <v>61</v>
      </c>
      <c r="C42" s="31" t="s">
        <v>21</v>
      </c>
      <c r="D42" s="38">
        <v>6</v>
      </c>
      <c r="E42" s="43"/>
    </row>
    <row r="43" spans="1:5" ht="24" x14ac:dyDescent="0.2">
      <c r="A43" s="56"/>
      <c r="B43" s="30" t="s">
        <v>62</v>
      </c>
      <c r="C43" s="31" t="s">
        <v>21</v>
      </c>
      <c r="D43" s="38">
        <v>9</v>
      </c>
      <c r="E43" s="43"/>
    </row>
    <row r="44" spans="1:5" x14ac:dyDescent="0.2">
      <c r="A44" s="56"/>
      <c r="B44" s="30" t="s">
        <v>63</v>
      </c>
      <c r="C44" s="31" t="s">
        <v>21</v>
      </c>
      <c r="D44" s="38">
        <v>2</v>
      </c>
      <c r="E44" s="43" t="s">
        <v>113</v>
      </c>
    </row>
    <row r="45" spans="1:5" x14ac:dyDescent="0.2">
      <c r="A45" s="57"/>
      <c r="B45" s="30" t="s">
        <v>66</v>
      </c>
      <c r="C45" s="31" t="s">
        <v>21</v>
      </c>
      <c r="D45" s="38">
        <v>24</v>
      </c>
      <c r="E45" s="43"/>
    </row>
    <row r="46" spans="1:5" ht="36" x14ac:dyDescent="0.2">
      <c r="A46" s="58">
        <v>18</v>
      </c>
      <c r="B46" s="30" t="s">
        <v>67</v>
      </c>
      <c r="C46" s="31" t="s">
        <v>68</v>
      </c>
      <c r="D46" s="31">
        <f>0.002*D47</f>
        <v>4.8000000000000001E-2</v>
      </c>
      <c r="E46" s="43"/>
    </row>
    <row r="47" spans="1:5" ht="12.75" customHeight="1" x14ac:dyDescent="0.2">
      <c r="A47" s="59"/>
      <c r="B47" s="30" t="s">
        <v>108</v>
      </c>
      <c r="C47" s="31" t="s">
        <v>69</v>
      </c>
      <c r="D47" s="32">
        <v>24</v>
      </c>
      <c r="E47" s="43"/>
    </row>
    <row r="48" spans="1:5" ht="36" x14ac:dyDescent="0.2">
      <c r="A48" s="59"/>
      <c r="B48" s="30" t="s">
        <v>70</v>
      </c>
      <c r="C48" s="31" t="s">
        <v>21</v>
      </c>
      <c r="D48" s="32">
        <v>9</v>
      </c>
      <c r="E48" s="43"/>
    </row>
    <row r="49" spans="1:5" ht="24" x14ac:dyDescent="0.2">
      <c r="A49" s="33">
        <v>19</v>
      </c>
      <c r="B49" s="30" t="s">
        <v>71</v>
      </c>
      <c r="C49" s="31" t="s">
        <v>72</v>
      </c>
      <c r="D49" s="34">
        <v>1.3</v>
      </c>
      <c r="E49" s="43"/>
    </row>
    <row r="50" spans="1:5" ht="24" x14ac:dyDescent="0.2">
      <c r="A50" s="58">
        <v>20</v>
      </c>
      <c r="B50" s="30" t="s">
        <v>73</v>
      </c>
      <c r="C50" s="31" t="s">
        <v>72</v>
      </c>
      <c r="D50" s="34">
        <f>D49</f>
        <v>1.3</v>
      </c>
      <c r="E50" s="43"/>
    </row>
    <row r="51" spans="1:5" x14ac:dyDescent="0.2">
      <c r="A51" s="59"/>
      <c r="B51" s="30" t="s">
        <v>74</v>
      </c>
      <c r="C51" s="31" t="s">
        <v>75</v>
      </c>
      <c r="D51" s="34">
        <f>1.8*D50*10</f>
        <v>23.400000000000002</v>
      </c>
      <c r="E51" s="43"/>
    </row>
    <row r="52" spans="1:5" x14ac:dyDescent="0.2">
      <c r="A52" s="60"/>
      <c r="B52" s="30" t="s">
        <v>76</v>
      </c>
      <c r="C52" s="31" t="s">
        <v>75</v>
      </c>
      <c r="D52" s="34">
        <f>2.475*D50*10</f>
        <v>32.175000000000004</v>
      </c>
      <c r="E52" s="43"/>
    </row>
    <row r="53" spans="1:5" x14ac:dyDescent="0.2">
      <c r="A53" s="58">
        <v>21</v>
      </c>
      <c r="B53" s="35" t="s">
        <v>32</v>
      </c>
      <c r="C53" s="31"/>
      <c r="D53" s="31"/>
      <c r="E53" s="43"/>
    </row>
    <row r="54" spans="1:5" x14ac:dyDescent="0.2">
      <c r="A54" s="59"/>
      <c r="B54" s="30" t="s">
        <v>77</v>
      </c>
      <c r="C54" s="31" t="s">
        <v>117</v>
      </c>
      <c r="D54" s="32">
        <f>0.54*9</f>
        <v>4.8600000000000003</v>
      </c>
      <c r="E54" s="43"/>
    </row>
    <row r="55" spans="1:5" ht="24" x14ac:dyDescent="0.2">
      <c r="A55" s="59"/>
      <c r="B55" s="30" t="s">
        <v>56</v>
      </c>
      <c r="C55" s="31" t="s">
        <v>13</v>
      </c>
      <c r="D55" s="31">
        <f>D54*1.3</f>
        <v>6.3180000000000005</v>
      </c>
      <c r="E55" s="43"/>
    </row>
    <row r="56" spans="1:5" x14ac:dyDescent="0.2">
      <c r="A56" s="59"/>
      <c r="B56" s="30" t="s">
        <v>78</v>
      </c>
      <c r="C56" s="31" t="s">
        <v>79</v>
      </c>
      <c r="D56" s="31">
        <f>0.0032*9</f>
        <v>2.8800000000000003E-2</v>
      </c>
      <c r="E56" s="43"/>
    </row>
    <row r="57" spans="1:5" x14ac:dyDescent="0.2">
      <c r="A57" s="59"/>
      <c r="B57" s="30" t="s">
        <v>80</v>
      </c>
      <c r="C57" s="31" t="s">
        <v>13</v>
      </c>
      <c r="D57" s="32">
        <v>2.88</v>
      </c>
      <c r="E57" s="43"/>
    </row>
    <row r="58" spans="1:5" x14ac:dyDescent="0.2">
      <c r="A58" s="59"/>
      <c r="B58" s="30" t="s">
        <v>81</v>
      </c>
      <c r="C58" s="31" t="s">
        <v>82</v>
      </c>
      <c r="D58" s="31">
        <f>0.001925*9</f>
        <v>1.7325E-2</v>
      </c>
      <c r="E58" s="43"/>
    </row>
    <row r="59" spans="1:5" x14ac:dyDescent="0.2">
      <c r="A59" s="60"/>
      <c r="B59" s="30" t="s">
        <v>83</v>
      </c>
      <c r="C59" s="31" t="s">
        <v>84</v>
      </c>
      <c r="D59" s="31">
        <f>0.001925*9</f>
        <v>1.7325E-2</v>
      </c>
      <c r="E59" s="43"/>
    </row>
    <row r="60" spans="1:5" x14ac:dyDescent="0.2">
      <c r="A60" s="40">
        <v>22</v>
      </c>
      <c r="B60" s="30" t="s">
        <v>86</v>
      </c>
      <c r="C60" s="31" t="s">
        <v>18</v>
      </c>
      <c r="D60" s="38">
        <v>100</v>
      </c>
      <c r="E60" s="43"/>
    </row>
    <row r="61" spans="1:5" x14ac:dyDescent="0.2">
      <c r="A61" s="41" t="s">
        <v>109</v>
      </c>
      <c r="B61" s="30" t="s">
        <v>110</v>
      </c>
      <c r="C61" s="31" t="s">
        <v>21</v>
      </c>
      <c r="D61" s="38">
        <v>9</v>
      </c>
      <c r="E61" s="43"/>
    </row>
    <row r="62" spans="1:5" ht="24" x14ac:dyDescent="0.2">
      <c r="A62" s="39" t="s">
        <v>94</v>
      </c>
      <c r="B62" s="35" t="s">
        <v>87</v>
      </c>
      <c r="C62" s="36" t="s">
        <v>9</v>
      </c>
      <c r="D62" s="37">
        <f>60.1*D60/1000+0.015*9</f>
        <v>6.1449999999999996</v>
      </c>
      <c r="E62" s="38"/>
    </row>
    <row r="63" spans="1:5" ht="36" x14ac:dyDescent="0.2">
      <c r="A63" s="39" t="s">
        <v>95</v>
      </c>
      <c r="B63" s="35" t="s">
        <v>10</v>
      </c>
      <c r="C63" s="36" t="s">
        <v>9</v>
      </c>
      <c r="D63" s="37">
        <v>6.1449999999999996</v>
      </c>
      <c r="E63" s="38"/>
    </row>
    <row r="64" spans="1:5" ht="12.75" customHeight="1" x14ac:dyDescent="0.2">
      <c r="A64" s="46" t="s">
        <v>26</v>
      </c>
      <c r="B64" s="47"/>
      <c r="C64" s="47"/>
      <c r="D64" s="47"/>
      <c r="E64" s="47"/>
    </row>
    <row r="65" spans="1:5" ht="36" x14ac:dyDescent="0.2">
      <c r="A65" s="39" t="s">
        <v>98</v>
      </c>
      <c r="B65" s="35" t="s">
        <v>27</v>
      </c>
      <c r="C65" s="36" t="s">
        <v>28</v>
      </c>
      <c r="D65" s="37">
        <v>2.5</v>
      </c>
      <c r="E65" s="38"/>
    </row>
    <row r="66" spans="1:5" ht="24" x14ac:dyDescent="0.2">
      <c r="A66" s="39" t="s">
        <v>99</v>
      </c>
      <c r="B66" s="35" t="s">
        <v>29</v>
      </c>
      <c r="C66" s="36" t="s">
        <v>28</v>
      </c>
      <c r="D66" s="37">
        <v>2.5</v>
      </c>
      <c r="E66" s="43"/>
    </row>
    <row r="67" spans="1:5" ht="36" x14ac:dyDescent="0.2">
      <c r="A67" s="49" t="s">
        <v>100</v>
      </c>
      <c r="B67" s="30" t="s">
        <v>101</v>
      </c>
      <c r="C67" s="31" t="s">
        <v>97</v>
      </c>
      <c r="D67" s="37">
        <v>0.25</v>
      </c>
      <c r="E67" s="43"/>
    </row>
    <row r="68" spans="1:5" ht="24" x14ac:dyDescent="0.2">
      <c r="A68" s="48"/>
      <c r="B68" s="30" t="s">
        <v>102</v>
      </c>
      <c r="C68" s="31" t="s">
        <v>13</v>
      </c>
      <c r="D68" s="37">
        <f>250*0.15</f>
        <v>37.5</v>
      </c>
      <c r="E68" s="43"/>
    </row>
    <row r="69" spans="1:5" ht="36" x14ac:dyDescent="0.2">
      <c r="A69" s="48">
        <v>28</v>
      </c>
      <c r="B69" s="30" t="s">
        <v>101</v>
      </c>
      <c r="C69" s="31" t="s">
        <v>97</v>
      </c>
      <c r="D69" s="37">
        <v>0.25</v>
      </c>
      <c r="E69" s="43"/>
    </row>
    <row r="70" spans="1:5" ht="25.5" x14ac:dyDescent="0.2">
      <c r="A70" s="48"/>
      <c r="B70" s="44" t="s">
        <v>111</v>
      </c>
      <c r="C70" s="45" t="s">
        <v>13</v>
      </c>
      <c r="D70" s="37">
        <f>250*0.15</f>
        <v>37.5</v>
      </c>
      <c r="E70" s="43"/>
    </row>
    <row r="71" spans="1:5" ht="12.75" customHeight="1" x14ac:dyDescent="0.2">
      <c r="A71" s="46" t="s">
        <v>106</v>
      </c>
      <c r="B71" s="47"/>
      <c r="C71" s="47"/>
      <c r="D71" s="47"/>
      <c r="E71" s="47"/>
    </row>
    <row r="72" spans="1:5" ht="24" x14ac:dyDescent="0.2">
      <c r="A72" s="33">
        <v>29</v>
      </c>
      <c r="B72" s="30" t="s">
        <v>107</v>
      </c>
      <c r="C72" s="31" t="s">
        <v>84</v>
      </c>
      <c r="D72" s="37">
        <v>3</v>
      </c>
      <c r="E72" s="42"/>
    </row>
    <row r="73" spans="1:5" x14ac:dyDescent="0.2">
      <c r="A73" s="14" t="s">
        <v>96</v>
      </c>
    </row>
    <row r="74" spans="1:5" ht="3.75" customHeight="1" x14ac:dyDescent="0.2"/>
    <row r="75" spans="1:5" x14ac:dyDescent="0.2">
      <c r="B75" s="9" t="s">
        <v>114</v>
      </c>
      <c r="D75" s="10" t="s">
        <v>43</v>
      </c>
    </row>
    <row r="77" spans="1:5" x14ac:dyDescent="0.2">
      <c r="B77" s="9" t="s">
        <v>115</v>
      </c>
      <c r="D77" s="20" t="s">
        <v>116</v>
      </c>
    </row>
    <row r="79" spans="1:5" x14ac:dyDescent="0.2">
      <c r="B79" s="6"/>
      <c r="C79" s="6"/>
    </row>
    <row r="80" spans="1:5" x14ac:dyDescent="0.2">
      <c r="B80" s="6"/>
      <c r="C80" s="6"/>
    </row>
  </sheetData>
  <mergeCells count="17">
    <mergeCell ref="A5:E5"/>
    <mergeCell ref="A6:E6"/>
    <mergeCell ref="A38:A40"/>
    <mergeCell ref="A46:A48"/>
    <mergeCell ref="A50:A52"/>
    <mergeCell ref="A14:A15"/>
    <mergeCell ref="A21:A22"/>
    <mergeCell ref="A23:A32"/>
    <mergeCell ref="A35:A36"/>
    <mergeCell ref="A41:A45"/>
    <mergeCell ref="A71:E71"/>
    <mergeCell ref="A69:A70"/>
    <mergeCell ref="A67:A68"/>
    <mergeCell ref="A10:E10"/>
    <mergeCell ref="A20:E20"/>
    <mergeCell ref="A64:E64"/>
    <mergeCell ref="A53:A59"/>
  </mergeCells>
  <phoneticPr fontId="1" type="noConversion"/>
  <pageMargins left="0.39370078740157483" right="0.31496062992125984" top="0.43307086614173229" bottom="0.47244094488188981" header="0.23622047244094491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Мамашева Лариса Николаевна</dc:creator>
  <cp:lastModifiedBy>Жуланов Петр Иванович</cp:lastModifiedBy>
  <cp:lastPrinted>2017-10-31T09:14:00Z</cp:lastPrinted>
  <dcterms:created xsi:type="dcterms:W3CDTF">2002-02-11T05:58:42Z</dcterms:created>
  <dcterms:modified xsi:type="dcterms:W3CDTF">2017-10-31T09:14:04Z</dcterms:modified>
</cp:coreProperties>
</file>